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valetti\Desktop\"/>
    </mc:Choice>
  </mc:AlternateContent>
  <bookViews>
    <workbookView xWindow="0" yWindow="0" windowWidth="20490" windowHeight="7650" activeTab="1"/>
  </bookViews>
  <sheets>
    <sheet name="Michaelis Menten" sheetId="1" r:id="rId1"/>
    <sheet name="Modello Hil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2" l="1"/>
  <c r="K7" i="2"/>
  <c r="K8" i="2"/>
  <c r="K9" i="2"/>
  <c r="H9" i="2" s="1"/>
  <c r="K10" i="2"/>
  <c r="K5" i="2"/>
  <c r="H5" i="2" s="1"/>
  <c r="H6" i="2"/>
  <c r="H7" i="2"/>
  <c r="H8" i="2"/>
  <c r="H10" i="2"/>
  <c r="G6" i="2"/>
  <c r="G7" i="2"/>
  <c r="G8" i="2"/>
  <c r="G9" i="2"/>
  <c r="G10" i="2"/>
  <c r="G5" i="2"/>
  <c r="F40" i="1"/>
  <c r="F42" i="1"/>
  <c r="J42" i="1"/>
  <c r="J40" i="1"/>
  <c r="D24" i="1"/>
  <c r="D25" i="1"/>
  <c r="D26" i="1"/>
  <c r="D27" i="1"/>
  <c r="D28" i="1"/>
  <c r="D23" i="1"/>
  <c r="B38" i="1"/>
  <c r="B37" i="1"/>
  <c r="B35" i="1"/>
  <c r="B34" i="1"/>
  <c r="C32" i="1"/>
  <c r="C31" i="1"/>
  <c r="C24" i="1"/>
  <c r="C25" i="1"/>
  <c r="C26" i="1"/>
  <c r="C27" i="1"/>
  <c r="C28" i="1"/>
  <c r="B24" i="1"/>
  <c r="B25" i="1"/>
  <c r="B26" i="1"/>
  <c r="B27" i="1"/>
  <c r="B28" i="1"/>
  <c r="C23" i="1"/>
  <c r="B23" i="1"/>
</calcChain>
</file>

<file path=xl/sharedStrings.xml><?xml version="1.0" encoding="utf-8"?>
<sst xmlns="http://schemas.openxmlformats.org/spreadsheetml/2006/main" count="41" uniqueCount="35">
  <si>
    <t>[s] (mM)</t>
  </si>
  <si>
    <r>
      <t>D</t>
    </r>
    <r>
      <rPr>
        <sz val="12"/>
        <color theme="1"/>
        <rFont val="Arial"/>
        <family val="2"/>
      </rPr>
      <t>Abs a 340/min con [i]=0</t>
    </r>
  </si>
  <si>
    <r>
      <t>D</t>
    </r>
    <r>
      <rPr>
        <sz val="12"/>
        <color theme="1"/>
        <rFont val="Arial"/>
        <family val="2"/>
      </rPr>
      <t>Abs a 340/min con [i]=2 mM</t>
    </r>
  </si>
  <si>
    <t>Calcolare:</t>
  </si>
  <si>
    <t>a) Km per la reazione non inibita</t>
  </si>
  <si>
    <r>
      <t xml:space="preserve">b) ottenuta Vmax non inibita in </t>
    </r>
    <r>
      <rPr>
        <sz val="12"/>
        <color theme="1"/>
        <rFont val="Symbol"/>
        <family val="1"/>
        <charset val="2"/>
      </rPr>
      <t>D</t>
    </r>
    <r>
      <rPr>
        <sz val="12"/>
        <color theme="1"/>
        <rFont val="Arial"/>
        <family val="2"/>
      </rPr>
      <t xml:space="preserve">Abs a 340/min convertirla in </t>
    </r>
    <r>
      <rPr>
        <sz val="12"/>
        <color theme="1"/>
        <rFont val="Symbol"/>
        <family val="1"/>
        <charset val="2"/>
      </rPr>
      <t>D</t>
    </r>
    <r>
      <rPr>
        <sz val="12"/>
        <color theme="1"/>
        <rFont val="Arial"/>
        <family val="2"/>
      </rPr>
      <t>conc. M/min. utilizzando il valore dato di ε.</t>
    </r>
  </si>
  <si>
    <t>c) determinare il numero di turnover sapendo che l’enzima pesa 44000 Daltons ed è in concentrazione 0.2 ng/ml</t>
  </si>
  <si>
    <t>d) definire che effetto ha l’inibitore sulla reazione</t>
  </si>
  <si>
    <r>
      <t xml:space="preserve">Sono state misurate le velocità di reazione ( espresse come </t>
    </r>
    <r>
      <rPr>
        <sz val="12"/>
        <color theme="1"/>
        <rFont val="Symbol"/>
        <family val="1"/>
        <charset val="2"/>
      </rPr>
      <t>D</t>
    </r>
    <r>
      <rPr>
        <sz val="12"/>
        <color theme="1"/>
        <rFont val="Arial"/>
        <family val="2"/>
      </rPr>
      <t>Abs a 340/min, proporzionale alla concentrazione di prodotto) di un enzima che riduce il NADP a NADPH (coefficient edi estinzione molare ε=6220 M</t>
    </r>
    <r>
      <rPr>
        <vertAlign val="superscript"/>
        <sz val="12"/>
        <color theme="1"/>
        <rFont val="Arial"/>
        <family val="2"/>
      </rPr>
      <t xml:space="preserve">-1 </t>
    </r>
    <r>
      <rPr>
        <sz val="12"/>
        <color theme="1"/>
        <rFont val="Arial"/>
        <family val="2"/>
      </rPr>
      <t>cm</t>
    </r>
    <r>
      <rPr>
        <vertAlign val="superscript"/>
        <sz val="12"/>
        <color theme="1"/>
        <rFont val="Arial"/>
        <family val="2"/>
      </rPr>
      <t>-1</t>
    </r>
    <r>
      <rPr>
        <sz val="12"/>
        <color theme="1"/>
        <rFont val="Arial"/>
        <family val="2"/>
      </rPr>
      <t xml:space="preserve">.) in assenza e in presenza di un inibitore. </t>
    </r>
  </si>
  <si>
    <t>e) calcolare la Ki</t>
  </si>
  <si>
    <t>1/s</t>
  </si>
  <si>
    <t>1/v</t>
  </si>
  <si>
    <t>Vmax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</si>
  <si>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Abs a 340/min</t>
    </r>
  </si>
  <si>
    <t>Km</t>
  </si>
  <si>
    <t>mM</t>
  </si>
  <si>
    <t>[enzima]</t>
  </si>
  <si>
    <t>M</t>
  </si>
  <si>
    <t>M/min</t>
  </si>
  <si>
    <t>kcat</t>
  </si>
  <si>
    <t>1/min</t>
  </si>
  <si>
    <t>1/sec</t>
  </si>
  <si>
    <t>1/vi</t>
  </si>
  <si>
    <t>NON COMPETITIVO</t>
  </si>
  <si>
    <t>Kei</t>
  </si>
  <si>
    <t>Keis</t>
  </si>
  <si>
    <t>B</t>
  </si>
  <si>
    <t>A</t>
  </si>
  <si>
    <t>1+i/Kei</t>
  </si>
  <si>
    <t>1+i/Keis</t>
  </si>
  <si>
    <t>Esercizio</t>
  </si>
  <si>
    <t>2A</t>
  </si>
  <si>
    <t>Log s</t>
  </si>
  <si>
    <t>Log (v/(vmax-v))</t>
  </si>
  <si>
    <t>v/Vmax-v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</si>
</sst>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2"/>
      <color theme="1"/>
      <name val="Symbol"/>
      <family val="1"/>
      <charset val="2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'Michaelis Menten'!$B$8:$B$13</c:f>
              <c:numCache>
                <c:formatCode>General</c:formatCode>
                <c:ptCount val="6"/>
                <c:pt idx="0">
                  <c:v>10</c:v>
                </c:pt>
                <c:pt idx="1">
                  <c:v>12.5</c:v>
                </c:pt>
                <c:pt idx="2">
                  <c:v>16.66</c:v>
                </c:pt>
                <c:pt idx="3">
                  <c:v>25</c:v>
                </c:pt>
                <c:pt idx="4">
                  <c:v>50</c:v>
                </c:pt>
                <c:pt idx="5">
                  <c:v>100</c:v>
                </c:pt>
              </c:numCache>
            </c:numRef>
          </c:xVal>
          <c:yVal>
            <c:numRef>
              <c:f>'Michaelis Menten'!$C$8:$C$13</c:f>
              <c:numCache>
                <c:formatCode>General</c:formatCode>
                <c:ptCount val="6"/>
                <c:pt idx="0">
                  <c:v>0.02</c:v>
                </c:pt>
                <c:pt idx="1">
                  <c:v>2.4E-2</c:v>
                </c:pt>
                <c:pt idx="2">
                  <c:v>2.9000000000000001E-2</c:v>
                </c:pt>
                <c:pt idx="3">
                  <c:v>3.6999999999999998E-2</c:v>
                </c:pt>
                <c:pt idx="4">
                  <c:v>0.05</c:v>
                </c:pt>
                <c:pt idx="5">
                  <c:v>0.06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1B-4877-8E15-34A254CB109E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'Michaelis Menten'!$B$8:$B$13</c:f>
              <c:numCache>
                <c:formatCode>General</c:formatCode>
                <c:ptCount val="6"/>
                <c:pt idx="0">
                  <c:v>10</c:v>
                </c:pt>
                <c:pt idx="1">
                  <c:v>12.5</c:v>
                </c:pt>
                <c:pt idx="2">
                  <c:v>16.66</c:v>
                </c:pt>
                <c:pt idx="3">
                  <c:v>25</c:v>
                </c:pt>
                <c:pt idx="4">
                  <c:v>50</c:v>
                </c:pt>
                <c:pt idx="5">
                  <c:v>100</c:v>
                </c:pt>
              </c:numCache>
            </c:numRef>
          </c:xVal>
          <c:yVal>
            <c:numRef>
              <c:f>'Michaelis Menten'!$D$8:$D$13</c:f>
              <c:numCache>
                <c:formatCode>General</c:formatCode>
                <c:ptCount val="6"/>
                <c:pt idx="0">
                  <c:v>9.5999999999999992E-3</c:v>
                </c:pt>
                <c:pt idx="1">
                  <c:v>1.12E-2</c:v>
                </c:pt>
                <c:pt idx="2">
                  <c:v>1.37E-2</c:v>
                </c:pt>
                <c:pt idx="3">
                  <c:v>1.72E-2</c:v>
                </c:pt>
                <c:pt idx="4">
                  <c:v>2.3199999999999998E-2</c:v>
                </c:pt>
                <c:pt idx="5">
                  <c:v>2.8899999999999999E-2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41B-4877-8E15-34A254CB1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7618880"/>
        <c:axId val="1617619296"/>
      </c:scatterChart>
      <c:valAx>
        <c:axId val="1617618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7619296"/>
        <c:crosses val="autoZero"/>
        <c:crossBetween val="midCat"/>
      </c:valAx>
      <c:valAx>
        <c:axId val="161761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7618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backward val="5.000000000000001E-2"/>
            <c:dispRSqr val="1"/>
            <c:dispEq val="1"/>
            <c:trendlineLbl>
              <c:layout>
                <c:manualLayout>
                  <c:x val="0.10555949256342957"/>
                  <c:y val="0.173662875473899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'Michaelis Menten'!$B$23:$B$28</c:f>
              <c:numCache>
                <c:formatCode>General</c:formatCode>
                <c:ptCount val="6"/>
                <c:pt idx="0">
                  <c:v>0.1</c:v>
                </c:pt>
                <c:pt idx="1">
                  <c:v>0.08</c:v>
                </c:pt>
                <c:pt idx="2">
                  <c:v>6.0024009603841535E-2</c:v>
                </c:pt>
                <c:pt idx="3">
                  <c:v>0.04</c:v>
                </c:pt>
                <c:pt idx="4">
                  <c:v>0.02</c:v>
                </c:pt>
                <c:pt idx="5">
                  <c:v>0.01</c:v>
                </c:pt>
              </c:numCache>
            </c:numRef>
          </c:xVal>
          <c:yVal>
            <c:numRef>
              <c:f>'Michaelis Menten'!$C$23:$C$28</c:f>
              <c:numCache>
                <c:formatCode>General</c:formatCode>
                <c:ptCount val="6"/>
                <c:pt idx="0">
                  <c:v>50</c:v>
                </c:pt>
                <c:pt idx="1">
                  <c:v>41.666666666666664</c:v>
                </c:pt>
                <c:pt idx="2">
                  <c:v>34.482758620689651</c:v>
                </c:pt>
                <c:pt idx="3">
                  <c:v>27.027027027027028</c:v>
                </c:pt>
                <c:pt idx="4">
                  <c:v>20</c:v>
                </c:pt>
                <c:pt idx="5">
                  <c:v>16.666666666666668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CB-4DFC-AFF2-2A30AFBDD177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backward val="5.000000000000001E-2"/>
            <c:dispRSqr val="1"/>
            <c:dispEq val="1"/>
            <c:trendlineLbl>
              <c:layout>
                <c:manualLayout>
                  <c:x val="-0.11944050743657043"/>
                  <c:y val="-1.430555555555555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'Michaelis Menten'!$B$23:$B$28</c:f>
              <c:numCache>
                <c:formatCode>General</c:formatCode>
                <c:ptCount val="6"/>
                <c:pt idx="0">
                  <c:v>0.1</c:v>
                </c:pt>
                <c:pt idx="1">
                  <c:v>0.08</c:v>
                </c:pt>
                <c:pt idx="2">
                  <c:v>6.0024009603841535E-2</c:v>
                </c:pt>
                <c:pt idx="3">
                  <c:v>0.04</c:v>
                </c:pt>
                <c:pt idx="4">
                  <c:v>0.02</c:v>
                </c:pt>
                <c:pt idx="5">
                  <c:v>0.01</c:v>
                </c:pt>
              </c:numCache>
            </c:numRef>
          </c:xVal>
          <c:yVal>
            <c:numRef>
              <c:f>'Michaelis Menten'!$D$23:$D$28</c:f>
              <c:numCache>
                <c:formatCode>General</c:formatCode>
                <c:ptCount val="6"/>
                <c:pt idx="0">
                  <c:v>104.16666666666667</c:v>
                </c:pt>
                <c:pt idx="1">
                  <c:v>89.285714285714292</c:v>
                </c:pt>
                <c:pt idx="2">
                  <c:v>72.992700729927009</c:v>
                </c:pt>
                <c:pt idx="3">
                  <c:v>58.139534883720927</c:v>
                </c:pt>
                <c:pt idx="4">
                  <c:v>43.103448275862071</c:v>
                </c:pt>
                <c:pt idx="5">
                  <c:v>34.602076124567475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ECB-4DFC-AFF2-2A30AFBDD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9379920"/>
        <c:axId val="1809377840"/>
      </c:scatterChart>
      <c:valAx>
        <c:axId val="1809379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9377840"/>
        <c:crosses val="autoZero"/>
        <c:crossBetween val="midCat"/>
      </c:valAx>
      <c:valAx>
        <c:axId val="180937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9379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'Modello Hill'!$G$5:$G$10</c:f>
              <c:numCache>
                <c:formatCode>General</c:formatCode>
                <c:ptCount val="6"/>
                <c:pt idx="0">
                  <c:v>1</c:v>
                </c:pt>
                <c:pt idx="1">
                  <c:v>1.0969100130080565</c:v>
                </c:pt>
                <c:pt idx="2">
                  <c:v>1.2216749970707688</c:v>
                </c:pt>
                <c:pt idx="3">
                  <c:v>1.3979400086720377</c:v>
                </c:pt>
                <c:pt idx="4">
                  <c:v>1.6989700043360187</c:v>
                </c:pt>
                <c:pt idx="5">
                  <c:v>2</c:v>
                </c:pt>
              </c:numCache>
            </c:numRef>
          </c:xVal>
          <c:yVal>
            <c:numRef>
              <c:f>'Modello Hill'!$H$5:$H$10</c:f>
              <c:numCache>
                <c:formatCode>General</c:formatCode>
                <c:ptCount val="6"/>
                <c:pt idx="0">
                  <c:v>-0.46982201597816292</c:v>
                </c:pt>
                <c:pt idx="1">
                  <c:v>-0.3601514477826378</c:v>
                </c:pt>
                <c:pt idx="2">
                  <c:v>-0.23657200643706275</c:v>
                </c:pt>
                <c:pt idx="3">
                  <c:v>-5.5047566330905531E-2</c:v>
                </c:pt>
                <c:pt idx="4">
                  <c:v>0.23657200643706275</c:v>
                </c:pt>
                <c:pt idx="5">
                  <c:v>0.49939764943081461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8D-4174-960E-41266ECC9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5273808"/>
        <c:axId val="1735270064"/>
      </c:scatterChart>
      <c:valAx>
        <c:axId val="1735273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35270064"/>
        <c:crosses val="autoZero"/>
        <c:crossBetween val="midCat"/>
      </c:valAx>
      <c:valAx>
        <c:axId val="173527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35273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38100</xdr:rowOff>
    </xdr:from>
    <xdr:to>
      <xdr:col>14</xdr:col>
      <xdr:colOff>152400</xdr:colOff>
      <xdr:row>15</xdr:row>
      <xdr:rowOff>19050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</xdr:colOff>
      <xdr:row>19</xdr:row>
      <xdr:rowOff>171450</xdr:rowOff>
    </xdr:from>
    <xdr:to>
      <xdr:col>12</xdr:col>
      <xdr:colOff>342900</xdr:colOff>
      <xdr:row>34</xdr:row>
      <xdr:rowOff>57150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</xdr:colOff>
      <xdr:row>11</xdr:row>
      <xdr:rowOff>19050</xdr:rowOff>
    </xdr:from>
    <xdr:to>
      <xdr:col>12</xdr:col>
      <xdr:colOff>347662</xdr:colOff>
      <xdr:row>25</xdr:row>
      <xdr:rowOff>95250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2"/>
  <sheetViews>
    <sheetView topLeftCell="A14" workbookViewId="0">
      <selection activeCell="B7" sqref="B7:C13"/>
    </sheetView>
  </sheetViews>
  <sheetFormatPr defaultRowHeight="15" x14ac:dyDescent="0.25"/>
  <cols>
    <col min="2" max="2" width="12" bestFit="1" customWidth="1"/>
  </cols>
  <sheetData>
    <row r="3" spans="2:15" x14ac:dyDescent="0.25">
      <c r="B3" t="s">
        <v>30</v>
      </c>
      <c r="C3" t="s">
        <v>31</v>
      </c>
    </row>
    <row r="5" spans="2:15" ht="54.75" customHeight="1" x14ac:dyDescent="0.25">
      <c r="B5" s="7" t="s">
        <v>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5.75" thickBot="1" x14ac:dyDescent="0.3">
      <c r="B6" s="1"/>
    </row>
    <row r="7" spans="2:15" ht="76.5" thickBot="1" x14ac:dyDescent="0.3">
      <c r="B7" s="3" t="s">
        <v>0</v>
      </c>
      <c r="C7" s="4" t="s">
        <v>1</v>
      </c>
      <c r="D7" s="4" t="s">
        <v>2</v>
      </c>
    </row>
    <row r="8" spans="2:15" ht="15.75" thickBot="1" x14ac:dyDescent="0.3">
      <c r="B8" s="5">
        <v>10</v>
      </c>
      <c r="C8" s="6">
        <v>0.02</v>
      </c>
      <c r="D8" s="6">
        <v>9.5999999999999992E-3</v>
      </c>
    </row>
    <row r="9" spans="2:15" ht="15.75" thickBot="1" x14ac:dyDescent="0.3">
      <c r="B9" s="5">
        <v>12.5</v>
      </c>
      <c r="C9" s="6">
        <v>2.4E-2</v>
      </c>
      <c r="D9" s="6">
        <v>1.12E-2</v>
      </c>
    </row>
    <row r="10" spans="2:15" ht="15.75" thickBot="1" x14ac:dyDescent="0.3">
      <c r="B10" s="5">
        <v>16.66</v>
      </c>
      <c r="C10" s="6">
        <v>2.9000000000000001E-2</v>
      </c>
      <c r="D10" s="6">
        <v>1.37E-2</v>
      </c>
    </row>
    <row r="11" spans="2:15" ht="15.75" thickBot="1" x14ac:dyDescent="0.3">
      <c r="B11" s="5">
        <v>25</v>
      </c>
      <c r="C11" s="6">
        <v>3.6999999999999998E-2</v>
      </c>
      <c r="D11" s="6">
        <v>1.72E-2</v>
      </c>
    </row>
    <row r="12" spans="2:15" ht="15.75" thickBot="1" x14ac:dyDescent="0.3">
      <c r="B12" s="5">
        <v>50</v>
      </c>
      <c r="C12" s="6">
        <v>0.05</v>
      </c>
      <c r="D12" s="6">
        <v>2.3199999999999998E-2</v>
      </c>
    </row>
    <row r="13" spans="2:15" ht="15.75" thickBot="1" x14ac:dyDescent="0.3">
      <c r="B13" s="5">
        <v>100</v>
      </c>
      <c r="C13" s="6">
        <v>0.06</v>
      </c>
      <c r="D13" s="6">
        <v>2.8899999999999999E-2</v>
      </c>
    </row>
    <row r="14" spans="2:15" ht="15.75" x14ac:dyDescent="0.25">
      <c r="B14" s="2"/>
    </row>
    <row r="15" spans="2:15" x14ac:dyDescent="0.25">
      <c r="B15" s="1" t="s">
        <v>3</v>
      </c>
    </row>
    <row r="16" spans="2:15" x14ac:dyDescent="0.25">
      <c r="B16" s="1" t="s">
        <v>4</v>
      </c>
    </row>
    <row r="17" spans="2:4" ht="15.75" x14ac:dyDescent="0.25">
      <c r="B17" s="1" t="s">
        <v>5</v>
      </c>
    </row>
    <row r="18" spans="2:4" x14ac:dyDescent="0.25">
      <c r="B18" s="1" t="s">
        <v>6</v>
      </c>
    </row>
    <row r="19" spans="2:4" x14ac:dyDescent="0.25">
      <c r="B19" s="1" t="s">
        <v>7</v>
      </c>
    </row>
    <row r="20" spans="2:4" x14ac:dyDescent="0.25">
      <c r="B20" s="1" t="s">
        <v>9</v>
      </c>
    </row>
    <row r="22" spans="2:4" x14ac:dyDescent="0.25">
      <c r="B22" s="1" t="s">
        <v>10</v>
      </c>
      <c r="C22" t="s">
        <v>11</v>
      </c>
      <c r="D22" t="s">
        <v>22</v>
      </c>
    </row>
    <row r="23" spans="2:4" x14ac:dyDescent="0.25">
      <c r="B23">
        <f>1/B8</f>
        <v>0.1</v>
      </c>
      <c r="C23">
        <f>1/C8</f>
        <v>50</v>
      </c>
      <c r="D23">
        <f>1/D8</f>
        <v>104.16666666666667</v>
      </c>
    </row>
    <row r="24" spans="2:4" x14ac:dyDescent="0.25">
      <c r="B24">
        <f t="shared" ref="B24:D28" si="0">1/B9</f>
        <v>0.08</v>
      </c>
      <c r="C24">
        <f t="shared" si="0"/>
        <v>41.666666666666664</v>
      </c>
      <c r="D24">
        <f t="shared" si="0"/>
        <v>89.285714285714292</v>
      </c>
    </row>
    <row r="25" spans="2:4" x14ac:dyDescent="0.25">
      <c r="B25">
        <f t="shared" si="0"/>
        <v>6.0024009603841535E-2</v>
      </c>
      <c r="C25">
        <f t="shared" si="0"/>
        <v>34.482758620689651</v>
      </c>
      <c r="D25">
        <f t="shared" si="0"/>
        <v>72.992700729927009</v>
      </c>
    </row>
    <row r="26" spans="2:4" x14ac:dyDescent="0.25">
      <c r="B26">
        <f t="shared" si="0"/>
        <v>0.04</v>
      </c>
      <c r="C26">
        <f t="shared" si="0"/>
        <v>27.027027027027028</v>
      </c>
      <c r="D26">
        <f t="shared" si="0"/>
        <v>58.139534883720927</v>
      </c>
    </row>
    <row r="27" spans="2:4" x14ac:dyDescent="0.25">
      <c r="B27">
        <f t="shared" si="0"/>
        <v>0.02</v>
      </c>
      <c r="C27">
        <f t="shared" si="0"/>
        <v>20</v>
      </c>
      <c r="D27">
        <f t="shared" si="0"/>
        <v>43.103448275862071</v>
      </c>
    </row>
    <row r="28" spans="2:4" x14ac:dyDescent="0.25">
      <c r="B28">
        <f t="shared" si="0"/>
        <v>0.01</v>
      </c>
      <c r="C28">
        <f t="shared" si="0"/>
        <v>16.666666666666668</v>
      </c>
      <c r="D28">
        <f t="shared" si="0"/>
        <v>34.602076124567475</v>
      </c>
    </row>
    <row r="31" spans="2:4" x14ac:dyDescent="0.25">
      <c r="B31" t="s">
        <v>12</v>
      </c>
      <c r="C31">
        <f>1/12.602</f>
        <v>7.9352483732740828E-2</v>
      </c>
      <c r="D31" t="s">
        <v>13</v>
      </c>
    </row>
    <row r="32" spans="2:4" x14ac:dyDescent="0.25">
      <c r="B32" t="s">
        <v>14</v>
      </c>
      <c r="C32">
        <f>C31*368.45</f>
        <v>29.237422631328357</v>
      </c>
      <c r="D32" t="s">
        <v>15</v>
      </c>
    </row>
    <row r="34" spans="1:12" x14ac:dyDescent="0.25">
      <c r="A34" t="s">
        <v>16</v>
      </c>
      <c r="B34">
        <f>0.2*10^-6/44000</f>
        <v>4.5454545454545452E-12</v>
      </c>
      <c r="C34" t="s">
        <v>17</v>
      </c>
    </row>
    <row r="35" spans="1:12" x14ac:dyDescent="0.25">
      <c r="A35" t="s">
        <v>12</v>
      </c>
      <c r="B35">
        <f>C31/6220</f>
        <v>1.2757634040633574E-5</v>
      </c>
      <c r="C35" t="s">
        <v>18</v>
      </c>
    </row>
    <row r="37" spans="1:12" x14ac:dyDescent="0.25">
      <c r="A37" t="s">
        <v>19</v>
      </c>
      <c r="B37">
        <f>B35/B34</f>
        <v>2806679.4889393863</v>
      </c>
      <c r="C37" t="s">
        <v>20</v>
      </c>
    </row>
    <row r="38" spans="1:12" x14ac:dyDescent="0.25">
      <c r="B38">
        <f>B37/60</f>
        <v>46777.991482323108</v>
      </c>
      <c r="C38" t="s">
        <v>21</v>
      </c>
      <c r="E38" t="s">
        <v>23</v>
      </c>
    </row>
    <row r="40" spans="1:12" x14ac:dyDescent="0.25">
      <c r="E40" t="s">
        <v>24</v>
      </c>
      <c r="F40">
        <f>2/(J40-1)</f>
        <v>1.8325831240207904</v>
      </c>
      <c r="G40" t="s">
        <v>15</v>
      </c>
      <c r="I40" t="s">
        <v>26</v>
      </c>
      <c r="J40">
        <f>770.56/368.45</f>
        <v>2.0913556791966346</v>
      </c>
      <c r="L40" t="s">
        <v>28</v>
      </c>
    </row>
    <row r="42" spans="1:12" x14ac:dyDescent="0.25">
      <c r="E42" t="s">
        <v>25</v>
      </c>
      <c r="F42">
        <f>2/(J42-1)</f>
        <v>1.7226437017292049</v>
      </c>
      <c r="G42" t="s">
        <v>15</v>
      </c>
      <c r="I42" t="s">
        <v>27</v>
      </c>
      <c r="J42">
        <f>27.233/12.602</f>
        <v>2.1610061894937314</v>
      </c>
      <c r="L42" t="s">
        <v>29</v>
      </c>
    </row>
  </sheetData>
  <mergeCells count="1">
    <mergeCell ref="B5:O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3"/>
  <sheetViews>
    <sheetView tabSelected="1" topLeftCell="A4" workbookViewId="0">
      <selection activeCell="K5" sqref="K5:K10"/>
    </sheetView>
  </sheetViews>
  <sheetFormatPr defaultRowHeight="15" x14ac:dyDescent="0.25"/>
  <sheetData>
    <row r="3" spans="3:11" ht="15.75" thickBot="1" x14ac:dyDescent="0.3"/>
    <row r="4" spans="3:11" ht="61.5" thickBot="1" x14ac:dyDescent="0.3">
      <c r="C4" s="3" t="s">
        <v>0</v>
      </c>
      <c r="D4" s="4" t="s">
        <v>1</v>
      </c>
      <c r="G4" t="s">
        <v>32</v>
      </c>
      <c r="H4" t="s">
        <v>33</v>
      </c>
      <c r="K4" t="s">
        <v>34</v>
      </c>
    </row>
    <row r="5" spans="3:11" ht="15.75" thickBot="1" x14ac:dyDescent="0.3">
      <c r="C5" s="5">
        <v>10</v>
      </c>
      <c r="D5" s="6">
        <v>0.02</v>
      </c>
      <c r="G5">
        <f>LOG10(C5)</f>
        <v>1</v>
      </c>
      <c r="H5">
        <f>LOG10(K5)</f>
        <v>-0.46982201597816292</v>
      </c>
      <c r="K5">
        <f>D5/(0.079-D5)</f>
        <v>0.33898305084745767</v>
      </c>
    </row>
    <row r="6" spans="3:11" ht="15.75" thickBot="1" x14ac:dyDescent="0.3">
      <c r="C6" s="5">
        <v>12.5</v>
      </c>
      <c r="D6" s="6">
        <v>2.4E-2</v>
      </c>
      <c r="G6">
        <f t="shared" ref="G6:G10" si="0">LOG10(C6)</f>
        <v>1.0969100130080565</v>
      </c>
      <c r="H6">
        <f t="shared" ref="H6:H10" si="1">LOG10(K6)</f>
        <v>-0.3601514477826378</v>
      </c>
      <c r="K6">
        <f t="shared" ref="K6:K10" si="2">D6/(0.079-D6)</f>
        <v>0.4363636363636364</v>
      </c>
    </row>
    <row r="7" spans="3:11" ht="15.75" thickBot="1" x14ac:dyDescent="0.3">
      <c r="C7" s="5">
        <v>16.66</v>
      </c>
      <c r="D7" s="6">
        <v>2.9000000000000001E-2</v>
      </c>
      <c r="G7">
        <f t="shared" si="0"/>
        <v>1.2216749970707688</v>
      </c>
      <c r="H7">
        <f t="shared" si="1"/>
        <v>-0.23657200643706275</v>
      </c>
      <c r="K7">
        <f t="shared" si="2"/>
        <v>0.57999999999999996</v>
      </c>
    </row>
    <row r="8" spans="3:11" ht="15.75" thickBot="1" x14ac:dyDescent="0.3">
      <c r="C8" s="5">
        <v>25</v>
      </c>
      <c r="D8" s="6">
        <v>3.6999999999999998E-2</v>
      </c>
      <c r="G8">
        <f t="shared" si="0"/>
        <v>1.3979400086720377</v>
      </c>
      <c r="H8">
        <f t="shared" si="1"/>
        <v>-5.5047566330905531E-2</v>
      </c>
      <c r="K8">
        <f t="shared" si="2"/>
        <v>0.88095238095238082</v>
      </c>
    </row>
    <row r="9" spans="3:11" ht="15.75" thickBot="1" x14ac:dyDescent="0.3">
      <c r="C9" s="5">
        <v>50</v>
      </c>
      <c r="D9" s="6">
        <v>0.05</v>
      </c>
      <c r="G9">
        <f t="shared" si="0"/>
        <v>1.6989700043360187</v>
      </c>
      <c r="H9">
        <f t="shared" si="1"/>
        <v>0.23657200643706275</v>
      </c>
      <c r="K9">
        <f t="shared" si="2"/>
        <v>1.7241379310344829</v>
      </c>
    </row>
    <row r="10" spans="3:11" ht="15.75" thickBot="1" x14ac:dyDescent="0.3">
      <c r="C10" s="5">
        <v>100</v>
      </c>
      <c r="D10" s="6">
        <v>0.06</v>
      </c>
      <c r="G10">
        <f t="shared" si="0"/>
        <v>2</v>
      </c>
      <c r="H10">
        <f t="shared" si="1"/>
        <v>0.49939764943081461</v>
      </c>
      <c r="K10">
        <f t="shared" si="2"/>
        <v>3.1578947368421049</v>
      </c>
    </row>
    <row r="13" spans="3:11" x14ac:dyDescent="0.25">
      <c r="C13" t="s">
        <v>12</v>
      </c>
      <c r="D13" s="8">
        <v>0.08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Michaelis Menten</vt:lpstr>
      <vt:lpstr>Modello Hill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Valetti</dc:creator>
  <cp:lastModifiedBy>Francesca Valetti</cp:lastModifiedBy>
  <dcterms:created xsi:type="dcterms:W3CDTF">2020-11-05T10:47:45Z</dcterms:created>
  <dcterms:modified xsi:type="dcterms:W3CDTF">2020-11-05T12:05:08Z</dcterms:modified>
</cp:coreProperties>
</file>